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ЕІСІЇ 2021\72 сесія\"/>
    </mc:Choice>
  </mc:AlternateContent>
  <bookViews>
    <workbookView xWindow="480" yWindow="132" windowWidth="27792" windowHeight="14640"/>
  </bookViews>
  <sheets>
    <sheet name="Лист1" sheetId="1" r:id="rId1"/>
  </sheets>
  <definedNames>
    <definedName name="_xlnm.Print_Titles" localSheetId="0">Лист1!$A:$C</definedName>
    <definedName name="_xlnm.Print_Area" localSheetId="0">Лист1!$A$1:$J$78</definedName>
  </definedNames>
  <calcPr calcId="162913"/>
</workbook>
</file>

<file path=xl/calcChain.xml><?xml version="1.0" encoding="utf-8"?>
<calcChain xmlns="http://schemas.openxmlformats.org/spreadsheetml/2006/main">
  <c r="J77" i="1" l="1"/>
  <c r="J73" i="1"/>
  <c r="J70" i="1"/>
  <c r="J69" i="1"/>
  <c r="J68" i="1"/>
  <c r="J66" i="1"/>
  <c r="J64" i="1"/>
  <c r="J63" i="1"/>
  <c r="J62" i="1"/>
  <c r="J59" i="1"/>
  <c r="J58" i="1"/>
  <c r="J57" i="1"/>
  <c r="J56" i="1"/>
  <c r="J54" i="1"/>
  <c r="J50" i="1"/>
  <c r="J49" i="1"/>
  <c r="J48" i="1"/>
  <c r="J46" i="1"/>
  <c r="J45" i="1"/>
  <c r="J43" i="1"/>
  <c r="J42" i="1"/>
  <c r="J41" i="1"/>
  <c r="J40" i="1"/>
  <c r="J39" i="1"/>
  <c r="J38" i="1"/>
  <c r="J37" i="1"/>
  <c r="J36" i="1"/>
  <c r="J35" i="1"/>
  <c r="J34" i="1"/>
  <c r="J31" i="1"/>
  <c r="J30" i="1"/>
  <c r="J28" i="1"/>
  <c r="J26" i="1"/>
  <c r="J23" i="1"/>
  <c r="J21" i="1"/>
  <c r="J19" i="1"/>
  <c r="J18" i="1"/>
  <c r="J15" i="1"/>
  <c r="J13" i="1"/>
  <c r="J12" i="1"/>
  <c r="J11" i="1"/>
  <c r="J10" i="1"/>
  <c r="J9" i="1"/>
  <c r="J8" i="1"/>
  <c r="H33" i="1" l="1"/>
  <c r="H61" i="1"/>
  <c r="H47" i="1"/>
  <c r="H44" i="1"/>
  <c r="J44" i="1" s="1"/>
  <c r="H29" i="1"/>
  <c r="H27" i="1"/>
  <c r="H25" i="1"/>
  <c r="H22" i="1"/>
  <c r="J22" i="1" s="1"/>
  <c r="H20" i="1"/>
  <c r="H17" i="1"/>
  <c r="H14" i="1"/>
  <c r="H53" i="1"/>
  <c r="H55" i="1"/>
  <c r="J55" i="1" s="1"/>
  <c r="H65" i="1"/>
  <c r="H67" i="1"/>
  <c r="H72" i="1"/>
  <c r="H76" i="1"/>
  <c r="G76" i="1"/>
  <c r="G75" i="1" s="1"/>
  <c r="G74" i="1" s="1"/>
  <c r="G72" i="1"/>
  <c r="G71" i="1" s="1"/>
  <c r="G67" i="1"/>
  <c r="G65" i="1"/>
  <c r="G61" i="1"/>
  <c r="G55" i="1"/>
  <c r="G53" i="1"/>
  <c r="G47" i="1"/>
  <c r="G44" i="1"/>
  <c r="G33" i="1"/>
  <c r="G29" i="1"/>
  <c r="G27" i="1"/>
  <c r="G25" i="1"/>
  <c r="G22" i="1"/>
  <c r="G20" i="1"/>
  <c r="G17" i="1"/>
  <c r="G14" i="1"/>
  <c r="H71" i="1" l="1"/>
  <c r="J71" i="1" s="1"/>
  <c r="J72" i="1"/>
  <c r="G32" i="1"/>
  <c r="J67" i="1"/>
  <c r="J14" i="1"/>
  <c r="J25" i="1"/>
  <c r="J47" i="1"/>
  <c r="J53" i="1"/>
  <c r="J65" i="1"/>
  <c r="J17" i="1"/>
  <c r="J27" i="1"/>
  <c r="J61" i="1"/>
  <c r="H75" i="1"/>
  <c r="J75" i="1" s="1"/>
  <c r="J76" i="1"/>
  <c r="J20" i="1"/>
  <c r="J29" i="1"/>
  <c r="J33" i="1"/>
  <c r="G16" i="1"/>
  <c r="G52" i="1"/>
  <c r="H52" i="1"/>
  <c r="J52" i="1" s="1"/>
  <c r="G24" i="1"/>
  <c r="H16" i="1"/>
  <c r="J16" i="1" s="1"/>
  <c r="H74" i="1"/>
  <c r="J74" i="1" s="1"/>
  <c r="G60" i="1"/>
  <c r="G51" i="1" s="1"/>
  <c r="H24" i="1"/>
  <c r="J24" i="1" s="1"/>
  <c r="H60" i="1"/>
  <c r="H32" i="1"/>
  <c r="J32" i="1" s="1"/>
  <c r="J60" i="1" l="1"/>
  <c r="H51" i="1"/>
  <c r="J51" i="1" s="1"/>
  <c r="G78" i="1"/>
  <c r="H7" i="1" l="1"/>
  <c r="H78" i="1" l="1"/>
  <c r="J78" i="1" s="1"/>
  <c r="H6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5" i="1" l="1"/>
  <c r="G7" i="1"/>
  <c r="G6" i="1" l="1"/>
  <c r="J7" i="1"/>
  <c r="I6" i="1"/>
  <c r="I7" i="1"/>
  <c r="G5" i="1" l="1"/>
  <c r="J6" i="1"/>
  <c r="I78" i="1"/>
  <c r="I5" i="1" l="1"/>
  <c r="J5" i="1"/>
</calcChain>
</file>

<file path=xl/sharedStrings.xml><?xml version="1.0" encoding="utf-8"?>
<sst xmlns="http://schemas.openxmlformats.org/spreadsheetml/2006/main" count="86" uniqueCount="82">
  <si>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</si>
  <si>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</si>
  <si>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</si>
  <si>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</si>
  <si>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</si>
  <si>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</si>
  <si>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</si>
  <si>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</si>
  <si>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</si>
  <si>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</si>
  <si>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</si>
  <si>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</si>
  <si>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</si>
  <si>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</si>
  <si>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</si>
  <si>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</si>
  <si>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</si>
  <si>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</si>
  <si>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</si>
  <si>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</si>
  <si>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</si>
  <si>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</si>
  <si>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</si>
  <si>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</si>
  <si>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</si>
  <si>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</si>
  <si>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</si>
  <si>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</si>
  <si>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</si>
  <si>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</si>
  <si>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</si>
  <si>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</si>
  <si>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</si>
  <si>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</si>
  <si>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</si>
  <si>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</si>
  <si>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</si>
  <si>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</si>
  <si>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</si>
  <si>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</si>
  <si>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</si>
  <si>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</si>
  <si>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</si>
  <si>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</si>
  <si>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</si>
  <si>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</si>
  <si>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</si>
  <si>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</si>
  <si>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</si>
  <si>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</si>
  <si>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</si>
  <si>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</si>
  <si>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</si>
  <si>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</si>
  <si>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</si>
  <si>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</si>
  <si>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</si>
  <si>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</si>
  <si>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</si>
  <si>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</si>
  <si>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</si>
  <si>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</si>
  <si>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</si>
  <si>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</si>
  <si>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</si>
  <si>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</si>
  <si>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</si>
  <si>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</si>
  <si>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</si>
  <si>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Затверджений річний план на 2025 рік</t>
  </si>
  <si>
    <t>Уточнений річний план на 2025 рік</t>
  </si>
  <si>
    <t>Фактичне виконання на 01.12.2025</t>
  </si>
  <si>
    <t>Очікуване виконання 2025 року</t>
  </si>
  <si>
    <t>Проект бюджету на 2026 рік</t>
  </si>
  <si>
    <t xml:space="preserve"> +/- проект 2026 року до очікуваного 2025 року, грн</t>
  </si>
  <si>
    <t xml:space="preserve"> +/- проект 2026 року до очікуваного 2025 року, %</t>
  </si>
  <si>
    <t>Аналіз дохідної частини загального фонду бюджету Сокальської міської територіальної громади</t>
  </si>
  <si>
    <t>Додаток 1 до пояснювальної записки</t>
  </si>
  <si>
    <t xml:space="preserve">Найменування </t>
  </si>
  <si>
    <t>Код класифікації доходів бюджету</t>
  </si>
  <si>
    <t>Всього без урахування міжбюджетних трансфертів</t>
  </si>
  <si>
    <t>гривень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</si>
</sst>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3" fontId="1" fillId="4" borderId="5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3" fontId="1" fillId="4" borderId="2" xfId="0" applyNumberFormat="1" applyFont="1" applyFill="1" applyBorder="1" applyAlignment="1">
      <alignment vertical="center"/>
    </xf>
    <xf numFmtId="164" fontId="1" fillId="4" borderId="7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zoomScaleNormal="100" zoomScaleSheetLayoutView="100" workbookViewId="0">
      <selection activeCell="L8" sqref="L8"/>
    </sheetView>
  </sheetViews>
  <sheetFormatPr defaultRowHeight="13.8" x14ac:dyDescent="0.3"/>
  <cols>
    <col min="1" max="1" width="0.109375" customWidth="1"/>
    <col min="2" max="2" width="11.109375" customWidth="1"/>
    <col min="3" max="3" width="78" customWidth="1"/>
    <col min="4" max="9" width="15.6640625" customWidth="1"/>
    <col min="10" max="10" width="14.5546875" style="1" customWidth="1"/>
  </cols>
  <sheetData>
    <row r="1" spans="1:10" s="1" customFormat="1" ht="15.6" x14ac:dyDescent="0.3">
      <c r="G1" s="2"/>
      <c r="H1" s="2" t="s">
        <v>77</v>
      </c>
    </row>
    <row r="2" spans="1:10" ht="18" x14ac:dyDescent="0.35">
      <c r="A2" s="27" t="s">
        <v>76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4.4" thickBot="1" x14ac:dyDescent="0.35">
      <c r="I3" t="s">
        <v>81</v>
      </c>
    </row>
    <row r="4" spans="1:10" s="4" customFormat="1" ht="78.599999999999994" thickBot="1" x14ac:dyDescent="0.35">
      <c r="A4" s="15"/>
      <c r="B4" s="19" t="s">
        <v>79</v>
      </c>
      <c r="C4" s="20" t="s">
        <v>78</v>
      </c>
      <c r="D4" s="21" t="s">
        <v>69</v>
      </c>
      <c r="E4" s="21" t="s">
        <v>70</v>
      </c>
      <c r="F4" s="21" t="s">
        <v>71</v>
      </c>
      <c r="G4" s="22" t="s">
        <v>72</v>
      </c>
      <c r="H4" s="22" t="s">
        <v>73</v>
      </c>
      <c r="I4" s="22" t="s">
        <v>74</v>
      </c>
      <c r="J4" s="23" t="s">
        <v>75</v>
      </c>
    </row>
    <row r="5" spans="1:10" s="3" customFormat="1" ht="15.6" x14ac:dyDescent="0.3">
      <c r="A5" s="13"/>
      <c r="B5" s="16">
        <v>10000000</v>
      </c>
      <c r="C5" s="16" t="s">
        <v>0</v>
      </c>
      <c r="D5" s="17">
        <v>346563000</v>
      </c>
      <c r="E5" s="17">
        <v>404128744</v>
      </c>
      <c r="F5" s="17">
        <v>387421339.7899999</v>
      </c>
      <c r="G5" s="17">
        <f>G6+G16+G24+G32</f>
        <v>419317340</v>
      </c>
      <c r="H5" s="17">
        <f>H6+H16+H24+H32</f>
        <v>450642000</v>
      </c>
      <c r="I5" s="17">
        <f t="shared" ref="I5:I38" si="0">H5-G5</f>
        <v>31324660</v>
      </c>
      <c r="J5" s="18">
        <f>H5/G5*100-100</f>
        <v>7.4703946180713672</v>
      </c>
    </row>
    <row r="6" spans="1:10" s="3" customFormat="1" ht="31.2" x14ac:dyDescent="0.3">
      <c r="A6" s="13"/>
      <c r="B6" s="8">
        <v>11000000</v>
      </c>
      <c r="C6" s="8" t="s">
        <v>1</v>
      </c>
      <c r="D6" s="9">
        <v>224718000</v>
      </c>
      <c r="E6" s="9">
        <v>264891790</v>
      </c>
      <c r="F6" s="9">
        <v>250471340.44999999</v>
      </c>
      <c r="G6" s="9">
        <f>G7+G14</f>
        <v>275333400</v>
      </c>
      <c r="H6" s="9">
        <f>H7+H14</f>
        <v>298945000</v>
      </c>
      <c r="I6" s="9">
        <f t="shared" si="0"/>
        <v>23611600</v>
      </c>
      <c r="J6" s="18">
        <f t="shared" ref="J6:J69" si="1">H6/G6*100-100</f>
        <v>8.5756395700630605</v>
      </c>
    </row>
    <row r="7" spans="1:10" s="3" customFormat="1" ht="15.6" x14ac:dyDescent="0.3">
      <c r="A7" s="13"/>
      <c r="B7" s="8">
        <v>11010000</v>
      </c>
      <c r="C7" s="8" t="s">
        <v>2</v>
      </c>
      <c r="D7" s="9">
        <v>224700000</v>
      </c>
      <c r="E7" s="9">
        <v>264873790</v>
      </c>
      <c r="F7" s="9">
        <v>250469453.44999999</v>
      </c>
      <c r="G7" s="9">
        <f>G8+G9+G10+G11+G12+G13</f>
        <v>275331500</v>
      </c>
      <c r="H7" s="9">
        <f>H8+H9+H10+H11+H12</f>
        <v>298930000</v>
      </c>
      <c r="I7" s="9">
        <f t="shared" si="0"/>
        <v>23598500</v>
      </c>
      <c r="J7" s="18">
        <f t="shared" si="1"/>
        <v>8.5709408476690783</v>
      </c>
    </row>
    <row r="8" spans="1:10" s="3" customFormat="1" ht="31.2" x14ac:dyDescent="0.3">
      <c r="A8" s="13"/>
      <c r="B8" s="5">
        <v>11010100</v>
      </c>
      <c r="C8" s="5" t="s">
        <v>3</v>
      </c>
      <c r="D8" s="10">
        <v>186000000</v>
      </c>
      <c r="E8" s="10">
        <v>220663340</v>
      </c>
      <c r="F8" s="10">
        <v>206990492.44</v>
      </c>
      <c r="G8" s="11">
        <v>229000000</v>
      </c>
      <c r="H8" s="11">
        <v>250000000</v>
      </c>
      <c r="I8" s="11">
        <f t="shared" si="0"/>
        <v>21000000</v>
      </c>
      <c r="J8" s="18">
        <f t="shared" si="1"/>
        <v>9.1703056768559037</v>
      </c>
    </row>
    <row r="9" spans="1:10" s="3" customFormat="1" ht="31.2" x14ac:dyDescent="0.3">
      <c r="A9" s="13"/>
      <c r="B9" s="5">
        <v>11010400</v>
      </c>
      <c r="C9" s="5" t="s">
        <v>4</v>
      </c>
      <c r="D9" s="10">
        <v>30800000</v>
      </c>
      <c r="E9" s="10">
        <v>30800000</v>
      </c>
      <c r="F9" s="10">
        <v>28758480.43</v>
      </c>
      <c r="G9" s="11">
        <v>30800000</v>
      </c>
      <c r="H9" s="11">
        <v>32600000</v>
      </c>
      <c r="I9" s="11">
        <f t="shared" si="0"/>
        <v>1800000</v>
      </c>
      <c r="J9" s="18">
        <f t="shared" si="1"/>
        <v>5.8441558441558499</v>
      </c>
    </row>
    <row r="10" spans="1:10" s="3" customFormat="1" ht="31.2" x14ac:dyDescent="0.3">
      <c r="A10" s="13"/>
      <c r="B10" s="5">
        <v>11010500</v>
      </c>
      <c r="C10" s="5" t="s">
        <v>5</v>
      </c>
      <c r="D10" s="10">
        <v>3900000</v>
      </c>
      <c r="E10" s="10">
        <v>5421200</v>
      </c>
      <c r="F10" s="10">
        <v>5486191.79</v>
      </c>
      <c r="G10" s="11">
        <v>5530000</v>
      </c>
      <c r="H10" s="11">
        <v>5530000</v>
      </c>
      <c r="I10" s="11">
        <f t="shared" si="0"/>
        <v>0</v>
      </c>
      <c r="J10" s="18">
        <f t="shared" si="1"/>
        <v>0</v>
      </c>
    </row>
    <row r="11" spans="1:10" s="3" customFormat="1" ht="15.6" x14ac:dyDescent="0.3">
      <c r="A11" s="13"/>
      <c r="B11" s="5">
        <v>11011200</v>
      </c>
      <c r="C11" s="5" t="s">
        <v>6</v>
      </c>
      <c r="D11" s="10">
        <v>3000000</v>
      </c>
      <c r="E11" s="10">
        <v>6989250</v>
      </c>
      <c r="F11" s="10">
        <v>8043014.0099999998</v>
      </c>
      <c r="G11" s="11">
        <v>8800000</v>
      </c>
      <c r="H11" s="11">
        <v>9500000</v>
      </c>
      <c r="I11" s="11">
        <f t="shared" si="0"/>
        <v>700000</v>
      </c>
      <c r="J11" s="18">
        <f t="shared" si="1"/>
        <v>7.9545454545454533</v>
      </c>
    </row>
    <row r="12" spans="1:10" s="3" customFormat="1" ht="31.2" x14ac:dyDescent="0.3">
      <c r="A12" s="13"/>
      <c r="B12" s="5">
        <v>11011300</v>
      </c>
      <c r="C12" s="5" t="s">
        <v>7</v>
      </c>
      <c r="D12" s="10">
        <v>1000000</v>
      </c>
      <c r="E12" s="10">
        <v>1000000</v>
      </c>
      <c r="F12" s="10">
        <v>1189899.49</v>
      </c>
      <c r="G12" s="11">
        <v>1200000</v>
      </c>
      <c r="H12" s="11">
        <v>1300000</v>
      </c>
      <c r="I12" s="11">
        <f t="shared" si="0"/>
        <v>100000</v>
      </c>
      <c r="J12" s="18">
        <f t="shared" si="1"/>
        <v>8.3333333333333286</v>
      </c>
    </row>
    <row r="13" spans="1:10" s="3" customFormat="1" ht="31.2" x14ac:dyDescent="0.3">
      <c r="A13" s="13"/>
      <c r="B13" s="5">
        <v>11011500</v>
      </c>
      <c r="C13" s="5" t="s">
        <v>8</v>
      </c>
      <c r="D13" s="10">
        <v>0</v>
      </c>
      <c r="E13" s="10">
        <v>0</v>
      </c>
      <c r="F13" s="10">
        <v>1375.29</v>
      </c>
      <c r="G13" s="11">
        <v>1500</v>
      </c>
      <c r="H13" s="11"/>
      <c r="I13" s="11">
        <f t="shared" si="0"/>
        <v>-1500</v>
      </c>
      <c r="J13" s="18">
        <f t="shared" si="1"/>
        <v>-100</v>
      </c>
    </row>
    <row r="14" spans="1:10" s="3" customFormat="1" ht="15.6" x14ac:dyDescent="0.3">
      <c r="A14" s="13"/>
      <c r="B14" s="8">
        <v>11020000</v>
      </c>
      <c r="C14" s="8" t="s">
        <v>9</v>
      </c>
      <c r="D14" s="9">
        <v>18000</v>
      </c>
      <c r="E14" s="9">
        <v>18000</v>
      </c>
      <c r="F14" s="9">
        <v>1887</v>
      </c>
      <c r="G14" s="9">
        <f>G15</f>
        <v>1900</v>
      </c>
      <c r="H14" s="9">
        <f>H15</f>
        <v>15000</v>
      </c>
      <c r="I14" s="9">
        <f t="shared" si="0"/>
        <v>13100</v>
      </c>
      <c r="J14" s="18">
        <f t="shared" si="1"/>
        <v>689.47368421052624</v>
      </c>
    </row>
    <row r="15" spans="1:10" s="3" customFormat="1" ht="31.2" x14ac:dyDescent="0.3">
      <c r="A15" s="13"/>
      <c r="B15" s="5">
        <v>11020200</v>
      </c>
      <c r="C15" s="5" t="s">
        <v>10</v>
      </c>
      <c r="D15" s="10">
        <v>18000</v>
      </c>
      <c r="E15" s="10">
        <v>18000</v>
      </c>
      <c r="F15" s="10">
        <v>1887</v>
      </c>
      <c r="G15" s="11">
        <v>1900</v>
      </c>
      <c r="H15" s="11">
        <v>15000</v>
      </c>
      <c r="I15" s="11">
        <f t="shared" si="0"/>
        <v>13100</v>
      </c>
      <c r="J15" s="18">
        <f t="shared" si="1"/>
        <v>689.47368421052624</v>
      </c>
    </row>
    <row r="16" spans="1:10" s="3" customFormat="1" ht="15.6" x14ac:dyDescent="0.3">
      <c r="A16" s="13"/>
      <c r="B16" s="8">
        <v>13000000</v>
      </c>
      <c r="C16" s="8" t="s">
        <v>11</v>
      </c>
      <c r="D16" s="9">
        <v>414000</v>
      </c>
      <c r="E16" s="9">
        <v>462850</v>
      </c>
      <c r="F16" s="9">
        <v>411030.58</v>
      </c>
      <c r="G16" s="9">
        <f>G17+G20+G22</f>
        <v>416100</v>
      </c>
      <c r="H16" s="9">
        <f>H17+H20+H22</f>
        <v>472900</v>
      </c>
      <c r="I16" s="9">
        <f t="shared" si="0"/>
        <v>56800</v>
      </c>
      <c r="J16" s="18">
        <f t="shared" si="1"/>
        <v>13.650564768084593</v>
      </c>
    </row>
    <row r="17" spans="1:10" s="3" customFormat="1" ht="15.6" x14ac:dyDescent="0.3">
      <c r="A17" s="13"/>
      <c r="B17" s="8">
        <v>13010000</v>
      </c>
      <c r="C17" s="8" t="s">
        <v>12</v>
      </c>
      <c r="D17" s="9">
        <v>160000</v>
      </c>
      <c r="E17" s="9">
        <v>198100</v>
      </c>
      <c r="F17" s="9">
        <v>182159.14</v>
      </c>
      <c r="G17" s="9">
        <f>G18+G19</f>
        <v>182200</v>
      </c>
      <c r="H17" s="9">
        <f>H18+H19</f>
        <v>189200</v>
      </c>
      <c r="I17" s="9">
        <f t="shared" si="0"/>
        <v>7000</v>
      </c>
      <c r="J17" s="18">
        <f t="shared" si="1"/>
        <v>3.8419319429198566</v>
      </c>
    </row>
    <row r="18" spans="1:10" s="3" customFormat="1" ht="31.2" x14ac:dyDescent="0.3">
      <c r="A18" s="13"/>
      <c r="B18" s="5">
        <v>13010100</v>
      </c>
      <c r="C18" s="5" t="s">
        <v>13</v>
      </c>
      <c r="D18" s="10">
        <v>25000</v>
      </c>
      <c r="E18" s="10">
        <v>31100</v>
      </c>
      <c r="F18" s="10">
        <v>33325.94</v>
      </c>
      <c r="G18" s="11">
        <v>33350</v>
      </c>
      <c r="H18" s="11">
        <v>34600</v>
      </c>
      <c r="I18" s="11">
        <f t="shared" si="0"/>
        <v>1250</v>
      </c>
      <c r="J18" s="18">
        <f t="shared" si="1"/>
        <v>3.7481259370314888</v>
      </c>
    </row>
    <row r="19" spans="1:10" s="3" customFormat="1" ht="46.8" x14ac:dyDescent="0.3">
      <c r="A19" s="13"/>
      <c r="B19" s="5">
        <v>13010200</v>
      </c>
      <c r="C19" s="5" t="s">
        <v>14</v>
      </c>
      <c r="D19" s="10">
        <v>135000</v>
      </c>
      <c r="E19" s="10">
        <v>167000</v>
      </c>
      <c r="F19" s="10">
        <v>148833.20000000001</v>
      </c>
      <c r="G19" s="11">
        <v>148850</v>
      </c>
      <c r="H19" s="11">
        <v>154600</v>
      </c>
      <c r="I19" s="11">
        <f t="shared" si="0"/>
        <v>5750</v>
      </c>
      <c r="J19" s="18">
        <f t="shared" si="1"/>
        <v>3.8629492777964458</v>
      </c>
    </row>
    <row r="20" spans="1:10" s="3" customFormat="1" ht="15.6" x14ac:dyDescent="0.3">
      <c r="A20" s="13"/>
      <c r="B20" s="8">
        <v>13030000</v>
      </c>
      <c r="C20" s="8" t="s">
        <v>15</v>
      </c>
      <c r="D20" s="9">
        <v>34000</v>
      </c>
      <c r="E20" s="9">
        <v>44750</v>
      </c>
      <c r="F20" s="9">
        <v>47859.32</v>
      </c>
      <c r="G20" s="9">
        <f>G21</f>
        <v>48900</v>
      </c>
      <c r="H20" s="9">
        <f>H21</f>
        <v>50000</v>
      </c>
      <c r="I20" s="9">
        <f t="shared" si="0"/>
        <v>1100</v>
      </c>
      <c r="J20" s="18">
        <f t="shared" si="1"/>
        <v>2.2494887525562319</v>
      </c>
    </row>
    <row r="21" spans="1:10" s="3" customFormat="1" ht="31.2" x14ac:dyDescent="0.3">
      <c r="A21" s="13"/>
      <c r="B21" s="5">
        <v>13030100</v>
      </c>
      <c r="C21" s="5" t="s">
        <v>16</v>
      </c>
      <c r="D21" s="10">
        <v>34000</v>
      </c>
      <c r="E21" s="10">
        <v>44750</v>
      </c>
      <c r="F21" s="10">
        <v>47859.32</v>
      </c>
      <c r="G21" s="11">
        <v>48900</v>
      </c>
      <c r="H21" s="11">
        <v>50000</v>
      </c>
      <c r="I21" s="11">
        <f t="shared" si="0"/>
        <v>1100</v>
      </c>
      <c r="J21" s="18">
        <f t="shared" si="1"/>
        <v>2.2494887525562319</v>
      </c>
    </row>
    <row r="22" spans="1:10" s="3" customFormat="1" ht="15.6" x14ac:dyDescent="0.3">
      <c r="A22" s="13"/>
      <c r="B22" s="8">
        <v>13040000</v>
      </c>
      <c r="C22" s="8" t="s">
        <v>17</v>
      </c>
      <c r="D22" s="9">
        <v>220000</v>
      </c>
      <c r="E22" s="9">
        <v>220000</v>
      </c>
      <c r="F22" s="9">
        <v>181012.12</v>
      </c>
      <c r="G22" s="9">
        <f>G23</f>
        <v>185000</v>
      </c>
      <c r="H22" s="9">
        <f>H23</f>
        <v>233700</v>
      </c>
      <c r="I22" s="9">
        <f t="shared" si="0"/>
        <v>48700</v>
      </c>
      <c r="J22" s="18">
        <f t="shared" si="1"/>
        <v>26.324324324324323</v>
      </c>
    </row>
    <row r="23" spans="1:10" s="3" customFormat="1" ht="31.2" x14ac:dyDescent="0.3">
      <c r="A23" s="13"/>
      <c r="B23" s="5">
        <v>13040100</v>
      </c>
      <c r="C23" s="5" t="s">
        <v>18</v>
      </c>
      <c r="D23" s="10">
        <v>220000</v>
      </c>
      <c r="E23" s="10">
        <v>220000</v>
      </c>
      <c r="F23" s="10">
        <v>181012.12</v>
      </c>
      <c r="G23" s="11">
        <v>185000</v>
      </c>
      <c r="H23" s="11">
        <v>233700</v>
      </c>
      <c r="I23" s="11">
        <f t="shared" si="0"/>
        <v>48700</v>
      </c>
      <c r="J23" s="18">
        <f t="shared" si="1"/>
        <v>26.324324324324323</v>
      </c>
    </row>
    <row r="24" spans="1:10" s="3" customFormat="1" ht="15.6" x14ac:dyDescent="0.3">
      <c r="A24" s="13"/>
      <c r="B24" s="8">
        <v>14000000</v>
      </c>
      <c r="C24" s="8" t="s">
        <v>19</v>
      </c>
      <c r="D24" s="9">
        <v>17300000</v>
      </c>
      <c r="E24" s="9">
        <v>19708104</v>
      </c>
      <c r="F24" s="9">
        <v>19692291.57</v>
      </c>
      <c r="G24" s="9">
        <f>G25+G27+G29</f>
        <v>21520000</v>
      </c>
      <c r="H24" s="9">
        <f>H25+H27+H29</f>
        <v>23180000</v>
      </c>
      <c r="I24" s="9">
        <f t="shared" si="0"/>
        <v>1660000</v>
      </c>
      <c r="J24" s="18">
        <f t="shared" si="1"/>
        <v>7.7137546468401439</v>
      </c>
    </row>
    <row r="25" spans="1:10" s="3" customFormat="1" ht="31.2" x14ac:dyDescent="0.3">
      <c r="A25" s="13"/>
      <c r="B25" s="8">
        <v>14020000</v>
      </c>
      <c r="C25" s="8" t="s">
        <v>20</v>
      </c>
      <c r="D25" s="9">
        <v>1200000</v>
      </c>
      <c r="E25" s="9">
        <v>1405704</v>
      </c>
      <c r="F25" s="9">
        <v>1138177.2</v>
      </c>
      <c r="G25" s="9">
        <f>G26</f>
        <v>1250000</v>
      </c>
      <c r="H25" s="9">
        <f>H26</f>
        <v>1300000</v>
      </c>
      <c r="I25" s="9">
        <f t="shared" si="0"/>
        <v>50000</v>
      </c>
      <c r="J25" s="18">
        <f t="shared" si="1"/>
        <v>4</v>
      </c>
    </row>
    <row r="26" spans="1:10" s="3" customFormat="1" ht="15.6" x14ac:dyDescent="0.3">
      <c r="A26" s="13"/>
      <c r="B26" s="5">
        <v>14021900</v>
      </c>
      <c r="C26" s="5" t="s">
        <v>21</v>
      </c>
      <c r="D26" s="10">
        <v>1200000</v>
      </c>
      <c r="E26" s="10">
        <v>1405704</v>
      </c>
      <c r="F26" s="10">
        <v>1138177.2</v>
      </c>
      <c r="G26" s="11">
        <v>1250000</v>
      </c>
      <c r="H26" s="11">
        <v>1300000</v>
      </c>
      <c r="I26" s="12">
        <f t="shared" si="0"/>
        <v>50000</v>
      </c>
      <c r="J26" s="18">
        <f t="shared" si="1"/>
        <v>4</v>
      </c>
    </row>
    <row r="27" spans="1:10" s="3" customFormat="1" ht="31.2" x14ac:dyDescent="0.3">
      <c r="A27" s="13"/>
      <c r="B27" s="8">
        <v>14030000</v>
      </c>
      <c r="C27" s="8" t="s">
        <v>22</v>
      </c>
      <c r="D27" s="9">
        <v>9000000</v>
      </c>
      <c r="E27" s="9">
        <v>9274030</v>
      </c>
      <c r="F27" s="9">
        <v>9193973.5800000001</v>
      </c>
      <c r="G27" s="9">
        <f>G28</f>
        <v>10100000</v>
      </c>
      <c r="H27" s="9">
        <f>H28</f>
        <v>11000000</v>
      </c>
      <c r="I27" s="9">
        <f t="shared" si="0"/>
        <v>900000</v>
      </c>
      <c r="J27" s="18">
        <f t="shared" si="1"/>
        <v>8.9108910891089153</v>
      </c>
    </row>
    <row r="28" spans="1:10" s="3" customFormat="1" ht="15.6" x14ac:dyDescent="0.3">
      <c r="A28" s="13"/>
      <c r="B28" s="5">
        <v>14031900</v>
      </c>
      <c r="C28" s="5" t="s">
        <v>21</v>
      </c>
      <c r="D28" s="10">
        <v>9000000</v>
      </c>
      <c r="E28" s="10">
        <v>9274030</v>
      </c>
      <c r="F28" s="10">
        <v>9193973.5800000001</v>
      </c>
      <c r="G28" s="11">
        <v>10100000</v>
      </c>
      <c r="H28" s="11">
        <v>11000000</v>
      </c>
      <c r="I28" s="11">
        <f t="shared" si="0"/>
        <v>900000</v>
      </c>
      <c r="J28" s="18">
        <f t="shared" si="1"/>
        <v>8.9108910891089153</v>
      </c>
    </row>
    <row r="29" spans="1:10" s="3" customFormat="1" ht="31.2" x14ac:dyDescent="0.3">
      <c r="A29" s="13"/>
      <c r="B29" s="8">
        <v>14040000</v>
      </c>
      <c r="C29" s="8" t="s">
        <v>23</v>
      </c>
      <c r="D29" s="9">
        <v>7100000</v>
      </c>
      <c r="E29" s="9">
        <v>9028370</v>
      </c>
      <c r="F29" s="9">
        <v>9360140.7899999991</v>
      </c>
      <c r="G29" s="9">
        <f>G30+G31</f>
        <v>10170000</v>
      </c>
      <c r="H29" s="9">
        <f>H30+H31</f>
        <v>10880000</v>
      </c>
      <c r="I29" s="9">
        <f t="shared" si="0"/>
        <v>710000</v>
      </c>
      <c r="J29" s="18">
        <f t="shared" si="1"/>
        <v>6.9813176007866247</v>
      </c>
    </row>
    <row r="30" spans="1:10" s="3" customFormat="1" ht="62.4" x14ac:dyDescent="0.3">
      <c r="A30" s="13"/>
      <c r="B30" s="5">
        <v>14040100</v>
      </c>
      <c r="C30" s="5" t="s">
        <v>24</v>
      </c>
      <c r="D30" s="10">
        <v>3950000</v>
      </c>
      <c r="E30" s="10">
        <v>5270220</v>
      </c>
      <c r="F30" s="10">
        <v>5669819.25</v>
      </c>
      <c r="G30" s="11">
        <v>6170000</v>
      </c>
      <c r="H30" s="11">
        <v>6500000</v>
      </c>
      <c r="I30" s="12">
        <f t="shared" si="0"/>
        <v>330000</v>
      </c>
      <c r="J30" s="18">
        <f t="shared" si="1"/>
        <v>5.3484602917341988</v>
      </c>
    </row>
    <row r="31" spans="1:10" s="3" customFormat="1" ht="46.8" x14ac:dyDescent="0.3">
      <c r="A31" s="13"/>
      <c r="B31" s="5">
        <v>14040200</v>
      </c>
      <c r="C31" s="5" t="s">
        <v>25</v>
      </c>
      <c r="D31" s="10">
        <v>3150000</v>
      </c>
      <c r="E31" s="10">
        <v>3758150</v>
      </c>
      <c r="F31" s="10">
        <v>3690321.54</v>
      </c>
      <c r="G31" s="11">
        <v>4000000</v>
      </c>
      <c r="H31" s="11">
        <v>4380000</v>
      </c>
      <c r="I31" s="12">
        <f t="shared" si="0"/>
        <v>380000</v>
      </c>
      <c r="J31" s="18">
        <f t="shared" si="1"/>
        <v>9.5</v>
      </c>
    </row>
    <row r="32" spans="1:10" s="3" customFormat="1" ht="31.2" x14ac:dyDescent="0.3">
      <c r="A32" s="13"/>
      <c r="B32" s="8">
        <v>18000000</v>
      </c>
      <c r="C32" s="8" t="s">
        <v>26</v>
      </c>
      <c r="D32" s="9">
        <v>104131000</v>
      </c>
      <c r="E32" s="9">
        <v>119066000</v>
      </c>
      <c r="F32" s="9">
        <v>116846677.19</v>
      </c>
      <c r="G32" s="9">
        <f>G33+G44+G47</f>
        <v>122047840</v>
      </c>
      <c r="H32" s="9">
        <f>H33+H44+H47</f>
        <v>128044100</v>
      </c>
      <c r="I32" s="9">
        <f t="shared" si="0"/>
        <v>5996260</v>
      </c>
      <c r="J32" s="18">
        <f t="shared" si="1"/>
        <v>4.9130406568440748</v>
      </c>
    </row>
    <row r="33" spans="1:10" s="3" customFormat="1" ht="15.6" x14ac:dyDescent="0.3">
      <c r="A33" s="13"/>
      <c r="B33" s="8">
        <v>18010000</v>
      </c>
      <c r="C33" s="8" t="s">
        <v>27</v>
      </c>
      <c r="D33" s="9">
        <v>42757000</v>
      </c>
      <c r="E33" s="9">
        <v>53899200</v>
      </c>
      <c r="F33" s="9">
        <v>55921609.310000002</v>
      </c>
      <c r="G33" s="9">
        <f>G34+G35+G36+G37+G38+G39+G40+G41+G42+G43</f>
        <v>59024190</v>
      </c>
      <c r="H33" s="9">
        <f>H34+H35+H36+H37+H38+H39+H40+H42+H43+H41</f>
        <v>60630000</v>
      </c>
      <c r="I33" s="9">
        <f t="shared" si="0"/>
        <v>1605810</v>
      </c>
      <c r="J33" s="18">
        <f t="shared" si="1"/>
        <v>2.7205964198746386</v>
      </c>
    </row>
    <row r="34" spans="1:10" s="3" customFormat="1" ht="31.2" x14ac:dyDescent="0.3">
      <c r="A34" s="13"/>
      <c r="B34" s="5">
        <v>18010100</v>
      </c>
      <c r="C34" s="5" t="s">
        <v>28</v>
      </c>
      <c r="D34" s="10">
        <v>7000</v>
      </c>
      <c r="E34" s="10">
        <v>7000</v>
      </c>
      <c r="F34" s="10">
        <v>5444.06</v>
      </c>
      <c r="G34" s="11">
        <v>5500</v>
      </c>
      <c r="H34" s="11">
        <v>6100</v>
      </c>
      <c r="I34" s="11">
        <f t="shared" si="0"/>
        <v>600</v>
      </c>
      <c r="J34" s="18">
        <f t="shared" si="1"/>
        <v>10.909090909090907</v>
      </c>
    </row>
    <row r="35" spans="1:10" s="3" customFormat="1" ht="31.2" x14ac:dyDescent="0.3">
      <c r="A35" s="13"/>
      <c r="B35" s="5">
        <v>18010200</v>
      </c>
      <c r="C35" s="5" t="s">
        <v>29</v>
      </c>
      <c r="D35" s="10">
        <v>1260000</v>
      </c>
      <c r="E35" s="10">
        <v>1260000</v>
      </c>
      <c r="F35" s="10">
        <v>1454121.34</v>
      </c>
      <c r="G35" s="11">
        <v>1600000</v>
      </c>
      <c r="H35" s="11">
        <v>1832400</v>
      </c>
      <c r="I35" s="11">
        <f t="shared" si="0"/>
        <v>232400</v>
      </c>
      <c r="J35" s="18">
        <f t="shared" si="1"/>
        <v>14.525000000000006</v>
      </c>
    </row>
    <row r="36" spans="1:10" s="3" customFormat="1" ht="31.2" x14ac:dyDescent="0.3">
      <c r="A36" s="13"/>
      <c r="B36" s="5">
        <v>18010300</v>
      </c>
      <c r="C36" s="5" t="s">
        <v>30</v>
      </c>
      <c r="D36" s="10">
        <v>3240000</v>
      </c>
      <c r="E36" s="10">
        <v>3440000</v>
      </c>
      <c r="F36" s="10">
        <v>4411633</v>
      </c>
      <c r="G36" s="11">
        <v>4600000</v>
      </c>
      <c r="H36" s="11">
        <v>4869100</v>
      </c>
      <c r="I36" s="11">
        <f t="shared" si="0"/>
        <v>269100</v>
      </c>
      <c r="J36" s="18">
        <f t="shared" si="1"/>
        <v>5.8499999999999943</v>
      </c>
    </row>
    <row r="37" spans="1:10" s="3" customFormat="1" ht="31.2" x14ac:dyDescent="0.3">
      <c r="A37" s="13"/>
      <c r="B37" s="5">
        <v>18010400</v>
      </c>
      <c r="C37" s="5" t="s">
        <v>31</v>
      </c>
      <c r="D37" s="10">
        <v>3250000</v>
      </c>
      <c r="E37" s="10">
        <v>3250000</v>
      </c>
      <c r="F37" s="10">
        <v>3371976.9</v>
      </c>
      <c r="G37" s="11">
        <v>3450000</v>
      </c>
      <c r="H37" s="11">
        <v>3730000</v>
      </c>
      <c r="I37" s="11">
        <f t="shared" si="0"/>
        <v>280000</v>
      </c>
      <c r="J37" s="18">
        <f t="shared" si="1"/>
        <v>8.1159420289855149</v>
      </c>
    </row>
    <row r="38" spans="1:10" s="3" customFormat="1" ht="15.6" x14ac:dyDescent="0.3">
      <c r="A38" s="13"/>
      <c r="B38" s="5">
        <v>18010500</v>
      </c>
      <c r="C38" s="5" t="s">
        <v>32</v>
      </c>
      <c r="D38" s="10">
        <v>8700000</v>
      </c>
      <c r="E38" s="10">
        <v>9200000</v>
      </c>
      <c r="F38" s="10">
        <v>8974079.7100000009</v>
      </c>
      <c r="G38" s="11">
        <v>9700000</v>
      </c>
      <c r="H38" s="11">
        <v>9850000</v>
      </c>
      <c r="I38" s="11">
        <f t="shared" si="0"/>
        <v>150000</v>
      </c>
      <c r="J38" s="18">
        <f t="shared" si="1"/>
        <v>1.546391752577307</v>
      </c>
    </row>
    <row r="39" spans="1:10" s="3" customFormat="1" ht="15.6" x14ac:dyDescent="0.3">
      <c r="A39" s="13"/>
      <c r="B39" s="5">
        <v>18010600</v>
      </c>
      <c r="C39" s="5" t="s">
        <v>33</v>
      </c>
      <c r="D39" s="10">
        <v>21600000</v>
      </c>
      <c r="E39" s="10">
        <v>28250530</v>
      </c>
      <c r="F39" s="10">
        <v>26444563.68</v>
      </c>
      <c r="G39" s="11">
        <v>28000000</v>
      </c>
      <c r="H39" s="11">
        <v>28400000</v>
      </c>
      <c r="I39" s="11">
        <f t="shared" ref="I39:I70" si="2">H39-G39</f>
        <v>400000</v>
      </c>
      <c r="J39" s="18">
        <f t="shared" si="1"/>
        <v>1.4285714285714164</v>
      </c>
    </row>
    <row r="40" spans="1:10" s="3" customFormat="1" ht="15.6" x14ac:dyDescent="0.3">
      <c r="A40" s="13"/>
      <c r="B40" s="5">
        <v>18010700</v>
      </c>
      <c r="C40" s="5" t="s">
        <v>34</v>
      </c>
      <c r="D40" s="10">
        <v>2700000</v>
      </c>
      <c r="E40" s="10">
        <v>3780000</v>
      </c>
      <c r="F40" s="10">
        <v>4450848.49</v>
      </c>
      <c r="G40" s="11">
        <v>4540000</v>
      </c>
      <c r="H40" s="11">
        <v>4600000</v>
      </c>
      <c r="I40" s="11">
        <f t="shared" si="2"/>
        <v>60000</v>
      </c>
      <c r="J40" s="18">
        <f t="shared" si="1"/>
        <v>1.3215859030837152</v>
      </c>
    </row>
    <row r="41" spans="1:10" s="3" customFormat="1" ht="15.6" x14ac:dyDescent="0.3">
      <c r="A41" s="13"/>
      <c r="B41" s="5">
        <v>18010900</v>
      </c>
      <c r="C41" s="5" t="s">
        <v>35</v>
      </c>
      <c r="D41" s="10">
        <v>2000000</v>
      </c>
      <c r="E41" s="10">
        <v>4521080</v>
      </c>
      <c r="F41" s="10">
        <v>6592042.4500000002</v>
      </c>
      <c r="G41" s="11">
        <v>6900000</v>
      </c>
      <c r="H41" s="11">
        <v>7100000</v>
      </c>
      <c r="I41" s="11">
        <f t="shared" si="2"/>
        <v>200000</v>
      </c>
      <c r="J41" s="18">
        <f t="shared" si="1"/>
        <v>2.8985507246376727</v>
      </c>
    </row>
    <row r="42" spans="1:10" s="3" customFormat="1" ht="15.6" x14ac:dyDescent="0.3">
      <c r="A42" s="13"/>
      <c r="B42" s="5">
        <v>18011000</v>
      </c>
      <c r="C42" s="5" t="s">
        <v>36</v>
      </c>
      <c r="D42" s="10">
        <v>0</v>
      </c>
      <c r="E42" s="10">
        <v>4890</v>
      </c>
      <c r="F42" s="10">
        <v>18686.330000000002</v>
      </c>
      <c r="G42" s="11">
        <v>18690</v>
      </c>
      <c r="H42" s="11">
        <v>22400</v>
      </c>
      <c r="I42" s="11">
        <f t="shared" si="2"/>
        <v>3710</v>
      </c>
      <c r="J42" s="18">
        <f t="shared" si="1"/>
        <v>19.850187265917612</v>
      </c>
    </row>
    <row r="43" spans="1:10" s="3" customFormat="1" ht="15.6" x14ac:dyDescent="0.3">
      <c r="A43" s="13"/>
      <c r="B43" s="5">
        <v>18011100</v>
      </c>
      <c r="C43" s="5" t="s">
        <v>37</v>
      </c>
      <c r="D43" s="10">
        <v>0</v>
      </c>
      <c r="E43" s="10">
        <v>185700</v>
      </c>
      <c r="F43" s="10">
        <v>198213.35</v>
      </c>
      <c r="G43" s="11">
        <v>210000</v>
      </c>
      <c r="H43" s="11">
        <v>220000</v>
      </c>
      <c r="I43" s="11">
        <f t="shared" si="2"/>
        <v>10000</v>
      </c>
      <c r="J43" s="18">
        <f t="shared" si="1"/>
        <v>4.7619047619047734</v>
      </c>
    </row>
    <row r="44" spans="1:10" s="3" customFormat="1" ht="15.6" x14ac:dyDescent="0.3">
      <c r="A44" s="13"/>
      <c r="B44" s="8">
        <v>18030000</v>
      </c>
      <c r="C44" s="8" t="s">
        <v>38</v>
      </c>
      <c r="D44" s="9">
        <v>49000</v>
      </c>
      <c r="E44" s="9">
        <v>132800</v>
      </c>
      <c r="F44" s="9">
        <v>153102</v>
      </c>
      <c r="G44" s="9">
        <f>G45+G46</f>
        <v>153650</v>
      </c>
      <c r="H44" s="9">
        <f>H45+H46</f>
        <v>164100</v>
      </c>
      <c r="I44" s="9">
        <f t="shared" si="2"/>
        <v>10450</v>
      </c>
      <c r="J44" s="18">
        <f t="shared" si="1"/>
        <v>6.8011714936544081</v>
      </c>
    </row>
    <row r="45" spans="1:10" s="3" customFormat="1" ht="15.6" x14ac:dyDescent="0.3">
      <c r="A45" s="13"/>
      <c r="B45" s="5">
        <v>18030100</v>
      </c>
      <c r="C45" s="5" t="s">
        <v>39</v>
      </c>
      <c r="D45" s="10">
        <v>27000</v>
      </c>
      <c r="E45" s="10">
        <v>110800</v>
      </c>
      <c r="F45" s="10">
        <v>140500</v>
      </c>
      <c r="G45" s="11">
        <v>141000</v>
      </c>
      <c r="H45" s="11">
        <v>150400</v>
      </c>
      <c r="I45" s="11">
        <f t="shared" si="2"/>
        <v>9400</v>
      </c>
      <c r="J45" s="18">
        <f t="shared" si="1"/>
        <v>6.6666666666666714</v>
      </c>
    </row>
    <row r="46" spans="1:10" s="3" customFormat="1" ht="15.6" x14ac:dyDescent="0.3">
      <c r="A46" s="13"/>
      <c r="B46" s="5">
        <v>18030200</v>
      </c>
      <c r="C46" s="5" t="s">
        <v>40</v>
      </c>
      <c r="D46" s="10">
        <v>22000</v>
      </c>
      <c r="E46" s="10">
        <v>22000</v>
      </c>
      <c r="F46" s="10">
        <v>12602</v>
      </c>
      <c r="G46" s="11">
        <v>12650</v>
      </c>
      <c r="H46" s="11">
        <v>13700</v>
      </c>
      <c r="I46" s="11">
        <f t="shared" si="2"/>
        <v>1050</v>
      </c>
      <c r="J46" s="18">
        <f t="shared" si="1"/>
        <v>8.3003952569169996</v>
      </c>
    </row>
    <row r="47" spans="1:10" s="3" customFormat="1" ht="15.6" x14ac:dyDescent="0.3">
      <c r="A47" s="13"/>
      <c r="B47" s="8">
        <v>18050000</v>
      </c>
      <c r="C47" s="8" t="s">
        <v>41</v>
      </c>
      <c r="D47" s="9">
        <v>61325000</v>
      </c>
      <c r="E47" s="9">
        <v>65034000</v>
      </c>
      <c r="F47" s="9">
        <v>60771965.879999995</v>
      </c>
      <c r="G47" s="9">
        <f>G48+G49+G50</f>
        <v>62870000</v>
      </c>
      <c r="H47" s="9">
        <f>H48+H49+H50</f>
        <v>67250000</v>
      </c>
      <c r="I47" s="9">
        <f t="shared" si="2"/>
        <v>4380000</v>
      </c>
      <c r="J47" s="18">
        <f t="shared" si="1"/>
        <v>6.9667567997454967</v>
      </c>
    </row>
    <row r="48" spans="1:10" s="3" customFormat="1" ht="15.6" x14ac:dyDescent="0.3">
      <c r="A48" s="13"/>
      <c r="B48" s="5">
        <v>18050300</v>
      </c>
      <c r="C48" s="5" t="s">
        <v>42</v>
      </c>
      <c r="D48" s="10">
        <v>2900000</v>
      </c>
      <c r="E48" s="10">
        <v>3230000</v>
      </c>
      <c r="F48" s="10">
        <v>3336194.42</v>
      </c>
      <c r="G48" s="11">
        <v>3370000</v>
      </c>
      <c r="H48" s="11">
        <v>3650000</v>
      </c>
      <c r="I48" s="11">
        <f t="shared" si="2"/>
        <v>280000</v>
      </c>
      <c r="J48" s="18">
        <f t="shared" si="1"/>
        <v>8.3086053412462917</v>
      </c>
    </row>
    <row r="49" spans="1:10" s="3" customFormat="1" ht="15.6" x14ac:dyDescent="0.3">
      <c r="A49" s="13"/>
      <c r="B49" s="5">
        <v>18050400</v>
      </c>
      <c r="C49" s="5" t="s">
        <v>43</v>
      </c>
      <c r="D49" s="10">
        <v>51125000</v>
      </c>
      <c r="E49" s="10">
        <v>52504000</v>
      </c>
      <c r="F49" s="10">
        <v>47785388.869999997</v>
      </c>
      <c r="G49" s="11">
        <v>49800000</v>
      </c>
      <c r="H49" s="11">
        <v>53850000</v>
      </c>
      <c r="I49" s="11">
        <f t="shared" si="2"/>
        <v>4050000</v>
      </c>
      <c r="J49" s="18">
        <f t="shared" si="1"/>
        <v>8.1325301204819169</v>
      </c>
    </row>
    <row r="50" spans="1:10" s="3" customFormat="1" ht="46.8" x14ac:dyDescent="0.3">
      <c r="A50" s="13"/>
      <c r="B50" s="5">
        <v>18050500</v>
      </c>
      <c r="C50" s="5" t="s">
        <v>44</v>
      </c>
      <c r="D50" s="10">
        <v>7300000</v>
      </c>
      <c r="E50" s="10">
        <v>9300000</v>
      </c>
      <c r="F50" s="10">
        <v>9650382.5899999999</v>
      </c>
      <c r="G50" s="11">
        <v>9700000</v>
      </c>
      <c r="H50" s="11">
        <v>9750000</v>
      </c>
      <c r="I50" s="11">
        <f t="shared" si="2"/>
        <v>50000</v>
      </c>
      <c r="J50" s="18">
        <f t="shared" si="1"/>
        <v>0.51546391752577847</v>
      </c>
    </row>
    <row r="51" spans="1:10" s="3" customFormat="1" ht="15.6" x14ac:dyDescent="0.3">
      <c r="A51" s="13"/>
      <c r="B51" s="6">
        <v>20000000</v>
      </c>
      <c r="C51" s="6" t="s">
        <v>45</v>
      </c>
      <c r="D51" s="7">
        <v>3437000</v>
      </c>
      <c r="E51" s="7">
        <v>5258100</v>
      </c>
      <c r="F51" s="7">
        <v>4637499.5999999996</v>
      </c>
      <c r="G51" s="7">
        <f>G52+G60+G71</f>
        <v>4716820</v>
      </c>
      <c r="H51" s="7">
        <f>H52+H60+H71</f>
        <v>2352000</v>
      </c>
      <c r="I51" s="7">
        <f t="shared" si="2"/>
        <v>-2364820</v>
      </c>
      <c r="J51" s="18">
        <f t="shared" si="1"/>
        <v>-50.135896642229298</v>
      </c>
    </row>
    <row r="52" spans="1:10" s="3" customFormat="1" ht="15.6" x14ac:dyDescent="0.3">
      <c r="A52" s="13"/>
      <c r="B52" s="8">
        <v>21000000</v>
      </c>
      <c r="C52" s="8" t="s">
        <v>46</v>
      </c>
      <c r="D52" s="9">
        <v>111000</v>
      </c>
      <c r="E52" s="9">
        <v>1407100</v>
      </c>
      <c r="F52" s="9">
        <v>1457860.24</v>
      </c>
      <c r="G52" s="9">
        <f>G53+G55</f>
        <v>1459520</v>
      </c>
      <c r="H52" s="9">
        <f>H53+H55</f>
        <v>206400</v>
      </c>
      <c r="I52" s="9">
        <f t="shared" si="2"/>
        <v>-1253120</v>
      </c>
      <c r="J52" s="18">
        <f t="shared" si="1"/>
        <v>-85.8583643937733</v>
      </c>
    </row>
    <row r="53" spans="1:10" s="3" customFormat="1" ht="71.25" customHeight="1" x14ac:dyDescent="0.3">
      <c r="A53" s="13"/>
      <c r="B53" s="8">
        <v>21010000</v>
      </c>
      <c r="C53" s="8" t="s">
        <v>47</v>
      </c>
      <c r="D53" s="9">
        <v>21000</v>
      </c>
      <c r="E53" s="9">
        <v>21000</v>
      </c>
      <c r="F53" s="9">
        <v>3157</v>
      </c>
      <c r="G53" s="9">
        <f>G54</f>
        <v>3160</v>
      </c>
      <c r="H53" s="9">
        <f>H54</f>
        <v>4400</v>
      </c>
      <c r="I53" s="9">
        <f t="shared" si="2"/>
        <v>1240</v>
      </c>
      <c r="J53" s="18">
        <f t="shared" si="1"/>
        <v>39.240506329113941</v>
      </c>
    </row>
    <row r="54" spans="1:10" s="3" customFormat="1" ht="31.2" x14ac:dyDescent="0.3">
      <c r="A54" s="13"/>
      <c r="B54" s="5">
        <v>21010300</v>
      </c>
      <c r="C54" s="5" t="s">
        <v>48</v>
      </c>
      <c r="D54" s="10">
        <v>21000</v>
      </c>
      <c r="E54" s="10">
        <v>21000</v>
      </c>
      <c r="F54" s="10">
        <v>3157</v>
      </c>
      <c r="G54" s="11">
        <v>3160</v>
      </c>
      <c r="H54" s="11">
        <v>4400</v>
      </c>
      <c r="I54" s="11">
        <f t="shared" si="2"/>
        <v>1240</v>
      </c>
      <c r="J54" s="18">
        <f t="shared" si="1"/>
        <v>39.240506329113941</v>
      </c>
    </row>
    <row r="55" spans="1:10" s="3" customFormat="1" ht="15.6" x14ac:dyDescent="0.3">
      <c r="A55" s="13"/>
      <c r="B55" s="8">
        <v>21080000</v>
      </c>
      <c r="C55" s="8" t="s">
        <v>49</v>
      </c>
      <c r="D55" s="9">
        <v>90000</v>
      </c>
      <c r="E55" s="9">
        <v>1386100</v>
      </c>
      <c r="F55" s="9">
        <v>1454703.24</v>
      </c>
      <c r="G55" s="9">
        <f>G56+G57+G58+G59</f>
        <v>1456360</v>
      </c>
      <c r="H55" s="9">
        <f>H56+H57+H58+H59</f>
        <v>202000</v>
      </c>
      <c r="I55" s="9">
        <f t="shared" si="2"/>
        <v>-1254360</v>
      </c>
      <c r="J55" s="18">
        <f t="shared" si="1"/>
        <v>-86.12980307066934</v>
      </c>
    </row>
    <row r="56" spans="1:10" s="3" customFormat="1" ht="15.6" x14ac:dyDescent="0.3">
      <c r="A56" s="13"/>
      <c r="B56" s="5">
        <v>21080500</v>
      </c>
      <c r="C56" s="5" t="s">
        <v>49</v>
      </c>
      <c r="D56" s="10"/>
      <c r="E56" s="10">
        <v>1256100</v>
      </c>
      <c r="F56" s="10">
        <v>1301305.3500000001</v>
      </c>
      <c r="G56" s="11">
        <v>1301310</v>
      </c>
      <c r="H56" s="11">
        <v>80000</v>
      </c>
      <c r="I56" s="11">
        <f t="shared" si="2"/>
        <v>-1221310</v>
      </c>
      <c r="J56" s="18">
        <f t="shared" si="1"/>
        <v>-93.85234878699157</v>
      </c>
    </row>
    <row r="57" spans="1:10" s="3" customFormat="1" ht="15.6" x14ac:dyDescent="0.3">
      <c r="A57" s="13"/>
      <c r="B57" s="5">
        <v>21081100</v>
      </c>
      <c r="C57" s="5" t="s">
        <v>50</v>
      </c>
      <c r="D57" s="10">
        <v>65000</v>
      </c>
      <c r="E57" s="10">
        <v>65000</v>
      </c>
      <c r="F57" s="10">
        <v>47034.39</v>
      </c>
      <c r="G57" s="11">
        <v>47050</v>
      </c>
      <c r="H57" s="11">
        <v>12000</v>
      </c>
      <c r="I57" s="11">
        <f t="shared" si="2"/>
        <v>-35050</v>
      </c>
      <c r="J57" s="18">
        <f t="shared" si="1"/>
        <v>-74.495217853347498</v>
      </c>
    </row>
    <row r="58" spans="1:10" s="3" customFormat="1" ht="62.4" x14ac:dyDescent="0.3">
      <c r="A58" s="13"/>
      <c r="B58" s="5">
        <v>21081500</v>
      </c>
      <c r="C58" s="5" t="s">
        <v>51</v>
      </c>
      <c r="D58" s="10">
        <v>0</v>
      </c>
      <c r="E58" s="10">
        <v>40000</v>
      </c>
      <c r="F58" s="10">
        <v>40000</v>
      </c>
      <c r="G58" s="11">
        <v>40000</v>
      </c>
      <c r="H58" s="11">
        <v>40000</v>
      </c>
      <c r="I58" s="11">
        <f t="shared" si="2"/>
        <v>0</v>
      </c>
      <c r="J58" s="18">
        <f t="shared" si="1"/>
        <v>0</v>
      </c>
    </row>
    <row r="59" spans="1:10" s="3" customFormat="1" ht="46.8" x14ac:dyDescent="0.3">
      <c r="A59" s="13"/>
      <c r="B59" s="5">
        <v>21081700</v>
      </c>
      <c r="C59" s="5" t="s">
        <v>52</v>
      </c>
      <c r="D59" s="10">
        <v>25000</v>
      </c>
      <c r="E59" s="10">
        <v>25000</v>
      </c>
      <c r="F59" s="10">
        <v>66363.5</v>
      </c>
      <c r="G59" s="11">
        <v>68000</v>
      </c>
      <c r="H59" s="11">
        <v>70000</v>
      </c>
      <c r="I59" s="11">
        <f t="shared" si="2"/>
        <v>2000</v>
      </c>
      <c r="J59" s="18">
        <f t="shared" si="1"/>
        <v>2.941176470588232</v>
      </c>
    </row>
    <row r="60" spans="1:10" s="3" customFormat="1" ht="31.2" x14ac:dyDescent="0.3">
      <c r="A60" s="13"/>
      <c r="B60" s="8">
        <v>22000000</v>
      </c>
      <c r="C60" s="8" t="s">
        <v>53</v>
      </c>
      <c r="D60" s="9">
        <v>3305000</v>
      </c>
      <c r="E60" s="9">
        <v>3305000</v>
      </c>
      <c r="F60" s="9">
        <v>2619264.13</v>
      </c>
      <c r="G60" s="9">
        <f>G61+G65+G67+G70</f>
        <v>2696300</v>
      </c>
      <c r="H60" s="9">
        <f>H61+H65+H67+H70</f>
        <v>2124600</v>
      </c>
      <c r="I60" s="9">
        <f t="shared" si="2"/>
        <v>-571700</v>
      </c>
      <c r="J60" s="18">
        <f t="shared" si="1"/>
        <v>-21.203130215480471</v>
      </c>
    </row>
    <row r="61" spans="1:10" s="3" customFormat="1" ht="15.6" x14ac:dyDescent="0.3">
      <c r="A61" s="13"/>
      <c r="B61" s="8">
        <v>22010000</v>
      </c>
      <c r="C61" s="8" t="s">
        <v>54</v>
      </c>
      <c r="D61" s="9">
        <v>2640000</v>
      </c>
      <c r="E61" s="9">
        <v>2640000</v>
      </c>
      <c r="F61" s="9">
        <v>1908066.48</v>
      </c>
      <c r="G61" s="9">
        <f>G62+G63+G64</f>
        <v>1970000</v>
      </c>
      <c r="H61" s="9">
        <f>H62+H63+H64</f>
        <v>1375000</v>
      </c>
      <c r="I61" s="9">
        <f t="shared" si="2"/>
        <v>-595000</v>
      </c>
      <c r="J61" s="18">
        <f t="shared" si="1"/>
        <v>-30.203045685279179</v>
      </c>
    </row>
    <row r="62" spans="1:10" s="3" customFormat="1" ht="46.8" x14ac:dyDescent="0.3">
      <c r="A62" s="13"/>
      <c r="B62" s="5">
        <v>22010300</v>
      </c>
      <c r="C62" s="5" t="s">
        <v>55</v>
      </c>
      <c r="D62" s="10">
        <v>90000</v>
      </c>
      <c r="E62" s="10">
        <v>90000</v>
      </c>
      <c r="F62" s="10">
        <v>114446</v>
      </c>
      <c r="G62" s="11">
        <v>120000</v>
      </c>
      <c r="H62" s="11">
        <v>125000</v>
      </c>
      <c r="I62" s="11">
        <f t="shared" si="2"/>
        <v>5000</v>
      </c>
      <c r="J62" s="18">
        <f t="shared" si="1"/>
        <v>4.1666666666666714</v>
      </c>
    </row>
    <row r="63" spans="1:10" s="3" customFormat="1" ht="15.6" x14ac:dyDescent="0.3">
      <c r="A63" s="13"/>
      <c r="B63" s="5">
        <v>22012500</v>
      </c>
      <c r="C63" s="5" t="s">
        <v>56</v>
      </c>
      <c r="D63" s="10">
        <v>2000000</v>
      </c>
      <c r="E63" s="10">
        <v>2000000</v>
      </c>
      <c r="F63" s="10">
        <v>1373932.26</v>
      </c>
      <c r="G63" s="11">
        <v>1400000</v>
      </c>
      <c r="H63" s="11">
        <v>700000</v>
      </c>
      <c r="I63" s="11">
        <f t="shared" si="2"/>
        <v>-700000</v>
      </c>
      <c r="J63" s="18">
        <f t="shared" si="1"/>
        <v>-50</v>
      </c>
    </row>
    <row r="64" spans="1:10" s="3" customFormat="1" ht="31.2" x14ac:dyDescent="0.3">
      <c r="A64" s="13"/>
      <c r="B64" s="5">
        <v>22012600</v>
      </c>
      <c r="C64" s="5" t="s">
        <v>57</v>
      </c>
      <c r="D64" s="10">
        <v>550000</v>
      </c>
      <c r="E64" s="10">
        <v>550000</v>
      </c>
      <c r="F64" s="10">
        <v>419688.22</v>
      </c>
      <c r="G64" s="11">
        <v>450000</v>
      </c>
      <c r="H64" s="11">
        <v>550000</v>
      </c>
      <c r="I64" s="11">
        <f t="shared" si="2"/>
        <v>100000</v>
      </c>
      <c r="J64" s="18">
        <f t="shared" si="1"/>
        <v>22.222222222222229</v>
      </c>
    </row>
    <row r="65" spans="1:10" s="3" customFormat="1" ht="31.2" x14ac:dyDescent="0.3">
      <c r="A65" s="13"/>
      <c r="B65" s="8">
        <v>22080000</v>
      </c>
      <c r="C65" s="8" t="s">
        <v>58</v>
      </c>
      <c r="D65" s="9">
        <v>590000</v>
      </c>
      <c r="E65" s="9">
        <v>590000</v>
      </c>
      <c r="F65" s="9">
        <v>656346.91</v>
      </c>
      <c r="G65" s="9">
        <f>G66</f>
        <v>670000</v>
      </c>
      <c r="H65" s="9">
        <f>H66</f>
        <v>690000</v>
      </c>
      <c r="I65" s="9">
        <f t="shared" si="2"/>
        <v>20000</v>
      </c>
      <c r="J65" s="18">
        <f t="shared" si="1"/>
        <v>2.985074626865682</v>
      </c>
    </row>
    <row r="66" spans="1:10" s="3" customFormat="1" ht="31.2" x14ac:dyDescent="0.3">
      <c r="A66" s="13"/>
      <c r="B66" s="5">
        <v>22080400</v>
      </c>
      <c r="C66" s="5" t="s">
        <v>59</v>
      </c>
      <c r="D66" s="10">
        <v>590000</v>
      </c>
      <c r="E66" s="10">
        <v>590000</v>
      </c>
      <c r="F66" s="10">
        <v>656346.91</v>
      </c>
      <c r="G66" s="11">
        <v>670000</v>
      </c>
      <c r="H66" s="11">
        <v>690000</v>
      </c>
      <c r="I66" s="11">
        <f t="shared" si="2"/>
        <v>20000</v>
      </c>
      <c r="J66" s="18">
        <f t="shared" si="1"/>
        <v>2.985074626865682</v>
      </c>
    </row>
    <row r="67" spans="1:10" s="3" customFormat="1" ht="15.6" x14ac:dyDescent="0.3">
      <c r="A67" s="13"/>
      <c r="B67" s="8">
        <v>22090000</v>
      </c>
      <c r="C67" s="8" t="s">
        <v>60</v>
      </c>
      <c r="D67" s="9">
        <v>55000</v>
      </c>
      <c r="E67" s="9">
        <v>55000</v>
      </c>
      <c r="F67" s="9">
        <v>31109.42</v>
      </c>
      <c r="G67" s="9">
        <f>G68+G69</f>
        <v>32550</v>
      </c>
      <c r="H67" s="9">
        <f>H68+H69</f>
        <v>33600</v>
      </c>
      <c r="I67" s="9">
        <f t="shared" si="2"/>
        <v>1050</v>
      </c>
      <c r="J67" s="18">
        <f t="shared" si="1"/>
        <v>3.2258064516128968</v>
      </c>
    </row>
    <row r="68" spans="1:10" s="3" customFormat="1" ht="41.25" customHeight="1" x14ac:dyDescent="0.3">
      <c r="A68" s="13"/>
      <c r="B68" s="5">
        <v>22090100</v>
      </c>
      <c r="C68" s="5" t="s">
        <v>61</v>
      </c>
      <c r="D68" s="10">
        <v>45000</v>
      </c>
      <c r="E68" s="10">
        <v>45000</v>
      </c>
      <c r="F68" s="10">
        <v>30599.42</v>
      </c>
      <c r="G68" s="11">
        <v>32000</v>
      </c>
      <c r="H68" s="11">
        <v>33000</v>
      </c>
      <c r="I68" s="11">
        <f t="shared" si="2"/>
        <v>1000</v>
      </c>
      <c r="J68" s="18">
        <f t="shared" si="1"/>
        <v>3.125</v>
      </c>
    </row>
    <row r="69" spans="1:10" s="3" customFormat="1" ht="31.2" x14ac:dyDescent="0.3">
      <c r="A69" s="13"/>
      <c r="B69" s="5">
        <v>22090400</v>
      </c>
      <c r="C69" s="5" t="s">
        <v>62</v>
      </c>
      <c r="D69" s="10">
        <v>10000</v>
      </c>
      <c r="E69" s="10">
        <v>10000</v>
      </c>
      <c r="F69" s="10">
        <v>510</v>
      </c>
      <c r="G69" s="11">
        <v>550</v>
      </c>
      <c r="H69" s="11">
        <v>600</v>
      </c>
      <c r="I69" s="11">
        <f t="shared" si="2"/>
        <v>50</v>
      </c>
      <c r="J69" s="18">
        <f t="shared" si="1"/>
        <v>9.0909090909090793</v>
      </c>
    </row>
    <row r="70" spans="1:10" s="3" customFormat="1" ht="62.4" x14ac:dyDescent="0.3">
      <c r="A70" s="13"/>
      <c r="B70" s="5">
        <v>22130000</v>
      </c>
      <c r="C70" s="5" t="s">
        <v>63</v>
      </c>
      <c r="D70" s="10">
        <v>20000</v>
      </c>
      <c r="E70" s="10">
        <v>20000</v>
      </c>
      <c r="F70" s="10">
        <v>23741.32</v>
      </c>
      <c r="G70" s="11">
        <v>23750</v>
      </c>
      <c r="H70" s="11">
        <v>26000</v>
      </c>
      <c r="I70" s="11">
        <f t="shared" si="2"/>
        <v>2250</v>
      </c>
      <c r="J70" s="18">
        <f t="shared" ref="J70:J78" si="3">H70/G70*100-100</f>
        <v>9.4736842105263293</v>
      </c>
    </row>
    <row r="71" spans="1:10" s="3" customFormat="1" ht="15.6" x14ac:dyDescent="0.3">
      <c r="A71" s="13"/>
      <c r="B71" s="8">
        <v>24000000</v>
      </c>
      <c r="C71" s="8" t="s">
        <v>64</v>
      </c>
      <c r="D71" s="9">
        <v>21000</v>
      </c>
      <c r="E71" s="9">
        <v>546000</v>
      </c>
      <c r="F71" s="9">
        <v>560375.23</v>
      </c>
      <c r="G71" s="9">
        <f>G72</f>
        <v>561000</v>
      </c>
      <c r="H71" s="9">
        <f>H72</f>
        <v>21000</v>
      </c>
      <c r="I71" s="9">
        <f t="shared" ref="I71:I78" si="4">H71-G71</f>
        <v>-540000</v>
      </c>
      <c r="J71" s="18">
        <f t="shared" si="3"/>
        <v>-96.256684491978604</v>
      </c>
    </row>
    <row r="72" spans="1:10" s="3" customFormat="1" ht="15.6" x14ac:dyDescent="0.3">
      <c r="A72" s="13"/>
      <c r="B72" s="8">
        <v>24060000</v>
      </c>
      <c r="C72" s="8" t="s">
        <v>49</v>
      </c>
      <c r="D72" s="9">
        <v>21000</v>
      </c>
      <c r="E72" s="9">
        <v>546000</v>
      </c>
      <c r="F72" s="9">
        <v>560375.23</v>
      </c>
      <c r="G72" s="9">
        <f>G73</f>
        <v>561000</v>
      </c>
      <c r="H72" s="9">
        <f>H73</f>
        <v>21000</v>
      </c>
      <c r="I72" s="9">
        <f t="shared" si="4"/>
        <v>-540000</v>
      </c>
      <c r="J72" s="18">
        <f t="shared" si="3"/>
        <v>-96.256684491978604</v>
      </c>
    </row>
    <row r="73" spans="1:10" s="3" customFormat="1" ht="15.6" x14ac:dyDescent="0.3">
      <c r="A73" s="13"/>
      <c r="B73" s="5">
        <v>24060300</v>
      </c>
      <c r="C73" s="5" t="s">
        <v>49</v>
      </c>
      <c r="D73" s="10">
        <v>21000</v>
      </c>
      <c r="E73" s="10">
        <v>546000</v>
      </c>
      <c r="F73" s="10">
        <v>560375.23</v>
      </c>
      <c r="G73" s="11">
        <v>561000</v>
      </c>
      <c r="H73" s="11">
        <v>21000</v>
      </c>
      <c r="I73" s="11">
        <f t="shared" si="4"/>
        <v>-540000</v>
      </c>
      <c r="J73" s="18">
        <f t="shared" si="3"/>
        <v>-96.256684491978604</v>
      </c>
    </row>
    <row r="74" spans="1:10" s="3" customFormat="1" ht="15.6" x14ac:dyDescent="0.3">
      <c r="A74" s="13"/>
      <c r="B74" s="8">
        <v>30000000</v>
      </c>
      <c r="C74" s="8" t="s">
        <v>65</v>
      </c>
      <c r="D74" s="9">
        <v>0</v>
      </c>
      <c r="E74" s="9">
        <v>3970</v>
      </c>
      <c r="F74" s="9">
        <v>8737.66</v>
      </c>
      <c r="G74" s="9">
        <f t="shared" ref="G74:H76" si="5">G75</f>
        <v>8740</v>
      </c>
      <c r="H74" s="9">
        <f t="shared" si="5"/>
        <v>6000</v>
      </c>
      <c r="I74" s="9">
        <f t="shared" si="4"/>
        <v>-2740</v>
      </c>
      <c r="J74" s="18">
        <f t="shared" si="3"/>
        <v>-31.350114416475975</v>
      </c>
    </row>
    <row r="75" spans="1:10" s="3" customFormat="1" ht="15.6" x14ac:dyDescent="0.3">
      <c r="A75" s="13"/>
      <c r="B75" s="8">
        <v>31000000</v>
      </c>
      <c r="C75" s="8" t="s">
        <v>66</v>
      </c>
      <c r="D75" s="9">
        <v>0</v>
      </c>
      <c r="E75" s="9">
        <v>3970</v>
      </c>
      <c r="F75" s="9">
        <v>8737.66</v>
      </c>
      <c r="G75" s="9">
        <f t="shared" si="5"/>
        <v>8740</v>
      </c>
      <c r="H75" s="9">
        <f t="shared" si="5"/>
        <v>6000</v>
      </c>
      <c r="I75" s="9">
        <f t="shared" si="4"/>
        <v>-2740</v>
      </c>
      <c r="J75" s="18">
        <f t="shared" si="3"/>
        <v>-31.350114416475975</v>
      </c>
    </row>
    <row r="76" spans="1:10" s="3" customFormat="1" ht="62.4" x14ac:dyDescent="0.3">
      <c r="A76" s="13"/>
      <c r="B76" s="8">
        <v>31010000</v>
      </c>
      <c r="C76" s="8" t="s">
        <v>67</v>
      </c>
      <c r="D76" s="9">
        <v>0</v>
      </c>
      <c r="E76" s="9">
        <v>3970</v>
      </c>
      <c r="F76" s="9">
        <v>8737.66</v>
      </c>
      <c r="G76" s="9">
        <f t="shared" si="5"/>
        <v>8740</v>
      </c>
      <c r="H76" s="9">
        <f t="shared" si="5"/>
        <v>6000</v>
      </c>
      <c r="I76" s="9">
        <f t="shared" si="4"/>
        <v>-2740</v>
      </c>
      <c r="J76" s="18">
        <f t="shared" si="3"/>
        <v>-31.350114416475975</v>
      </c>
    </row>
    <row r="77" spans="1:10" s="3" customFormat="1" ht="54.75" customHeight="1" x14ac:dyDescent="0.3">
      <c r="A77" s="13"/>
      <c r="B77" s="5">
        <v>31010200</v>
      </c>
      <c r="C77" s="5" t="s">
        <v>68</v>
      </c>
      <c r="D77" s="10">
        <v>0</v>
      </c>
      <c r="E77" s="10">
        <v>3970</v>
      </c>
      <c r="F77" s="10">
        <v>8737.66</v>
      </c>
      <c r="G77" s="11">
        <v>8740</v>
      </c>
      <c r="H77" s="11">
        <v>6000</v>
      </c>
      <c r="I77" s="11">
        <f t="shared" si="4"/>
        <v>-2740</v>
      </c>
      <c r="J77" s="18">
        <f t="shared" si="3"/>
        <v>-31.350114416475975</v>
      </c>
    </row>
    <row r="78" spans="1:10" s="3" customFormat="1" ht="18.75" customHeight="1" thickBot="1" x14ac:dyDescent="0.35">
      <c r="A78" s="25" t="s">
        <v>80</v>
      </c>
      <c r="B78" s="26"/>
      <c r="C78" s="26"/>
      <c r="D78" s="14">
        <v>350000000</v>
      </c>
      <c r="E78" s="14">
        <v>409390814</v>
      </c>
      <c r="F78" s="14">
        <v>392067577.05000001</v>
      </c>
      <c r="G78" s="14">
        <f>G8+G9+G10+G11+G12+G13+G15+G18+G19+G21+G23+G26+G28+G30+G31+G34+G35+G36+G37+G38+G39+G40+G41+G42+G43+G45+G46+G48+G49+G50+G54+G57+G58+G59+G62+G63+G64+G66+G68+G69+G70+G73+G77+G56</f>
        <v>424042900</v>
      </c>
      <c r="H78" s="14">
        <f>H7+H15+H18+H19+H21+H23+H26+H28+H30+H31+H34+H35+H36+H37+H38+H39+H40+H41+H42+H43+H45+H46+H48+H49+H50+H54+H57+H58+H59+H62+H63+H64+H66+H68+H69+H70+H73+H77+H56</f>
        <v>453000000</v>
      </c>
      <c r="I78" s="14">
        <f t="shared" si="4"/>
        <v>28957100</v>
      </c>
      <c r="J78" s="24">
        <f t="shared" si="3"/>
        <v>6.8288137827564128</v>
      </c>
    </row>
  </sheetData>
  <mergeCells count="2">
    <mergeCell ref="A78:C78"/>
    <mergeCell ref="A2:J2"/>
  </mergeCells>
  <pageMargins left="0.39370078740157483" right="0.39370078740157483" top="0.59055118110236227" bottom="0.39370078740157483" header="0" footer="0"/>
  <pageSetup paperSize="9" scale="78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Фінвідділ</dc:creator>
  <cp:lastModifiedBy>zagviddil</cp:lastModifiedBy>
  <cp:lastPrinted>2025-12-15T13:27:50Z</cp:lastPrinted>
  <dcterms:created xsi:type="dcterms:W3CDTF">2025-07-07T12:13:59Z</dcterms:created>
  <dcterms:modified xsi:type="dcterms:W3CDTF">2025-12-15T13:27:56Z</dcterms:modified>
</cp:coreProperties>
</file>